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320" windowHeight="14760" tabRatio="500" activeTab="0"/>
  </bookViews>
  <sheets>
    <sheet name="Sheet1" sheetId="1" r:id="rId1"/>
  </sheets>
  <definedNames>
    <definedName name="_Print_Area" localSheetId="0">'Sheet1'!$A$1:$F$13</definedName>
  </definedNames>
  <calcPr fullCalcOnLoad="1"/>
</workbook>
</file>

<file path=xl/sharedStrings.xml><?xml version="1.0" encoding="utf-8"?>
<sst xmlns="http://schemas.openxmlformats.org/spreadsheetml/2006/main" count="52" uniqueCount="52">
  <si>
    <t>cm</t>
  </si>
  <si>
    <t>inches</t>
  </si>
  <si>
    <t>Fill in here:</t>
  </si>
  <si>
    <t>a (foot width)</t>
  </si>
  <si>
    <t>Foot width (cm)</t>
  </si>
  <si>
    <t>Foot width (inches)</t>
  </si>
  <si>
    <t>Foot length (cm)</t>
  </si>
  <si>
    <t>Foot length (inches)</t>
  </si>
  <si>
    <t>Length from toe to top of instep (cm)</t>
  </si>
  <si>
    <t>Length from toe to top of instep (inches)</t>
  </si>
  <si>
    <t>Ankle circumference (cm)</t>
  </si>
  <si>
    <t>Ankle circumference (inches)</t>
  </si>
  <si>
    <t>Heel height (cm)</t>
  </si>
  <si>
    <t>Heel height (inches)</t>
  </si>
  <si>
    <t>(i)</t>
  </si>
  <si>
    <t>(h)</t>
  </si>
  <si>
    <t>(j)</t>
  </si>
  <si>
    <t>(m)</t>
  </si>
  <si>
    <t>(l)</t>
  </si>
  <si>
    <t>(n)</t>
  </si>
  <si>
    <t>(o)</t>
  </si>
  <si>
    <t>(p)</t>
  </si>
  <si>
    <t>(r)</t>
  </si>
  <si>
    <t>(s)</t>
  </si>
  <si>
    <t>(t)</t>
  </si>
  <si>
    <t>Inches</t>
  </si>
  <si>
    <t>f</t>
  </si>
  <si>
    <t>g</t>
  </si>
  <si>
    <t>b (foot length)</t>
  </si>
  <si>
    <t>c (width adj)</t>
  </si>
  <si>
    <t>d (length adj)</t>
  </si>
  <si>
    <t>e (n° rds)</t>
  </si>
  <si>
    <t>Rounded</t>
  </si>
  <si>
    <t>Rounded</t>
  </si>
  <si>
    <t>i (total sts cast on)</t>
  </si>
  <si>
    <t>h (sts cast on/needle)</t>
  </si>
  <si>
    <t>q (ankle circ)</t>
  </si>
  <si>
    <t>s (heel height)</t>
  </si>
  <si>
    <t>j (sts beg to marker)</t>
  </si>
  <si>
    <t>l (toe sts)</t>
  </si>
  <si>
    <t xml:space="preserve">k </t>
  </si>
  <si>
    <t>m (k sts before starting toe)</t>
  </si>
  <si>
    <t>n (toe sts before marker)</t>
  </si>
  <si>
    <t>o (foot width adj in sts)</t>
  </si>
  <si>
    <t>r (heel sts)</t>
  </si>
  <si>
    <t>p (length toe to instep start)</t>
  </si>
  <si>
    <t>t (sts before ankle marker)</t>
  </si>
  <si>
    <t>(u)</t>
  </si>
  <si>
    <t>Cm</t>
  </si>
  <si>
    <t>(v)</t>
  </si>
  <si>
    <t>u (ankle sts required)</t>
  </si>
  <si>
    <t>v (ankle sts / 2)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</si>
</sst>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1" fontId="1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" fontId="1" fillId="3" borderId="1" xfId="0" applyNumberFormat="1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6" sqref="A16:IV38"/>
    </sheetView>
  </sheetViews>
  <sheetFormatPr defaultColWidth="11.00390625" defaultRowHeight="12.75"/>
  <cols>
    <col min="1" max="1" width="30.75390625" style="0" bestFit="1" customWidth="1"/>
    <col min="2" max="2" width="12.00390625" style="0" bestFit="1" customWidth="1"/>
    <col min="3" max="3" width="7.25390625" style="0" customWidth="1"/>
    <col min="4" max="4" width="5.375" style="0" customWidth="1"/>
    <col min="5" max="5" width="5.75390625" style="0" customWidth="1"/>
    <col min="6" max="6" width="7.375" style="0" customWidth="1"/>
  </cols>
  <sheetData>
    <row r="1" spans="2:6" ht="12.75">
      <c r="B1" s="2" t="s">
        <v>2</v>
      </c>
      <c r="D1" s="4"/>
      <c r="E1" s="12" t="s">
        <v>0</v>
      </c>
      <c r="F1" s="10" t="s">
        <v>1</v>
      </c>
    </row>
    <row r="2" spans="1:6" ht="12.75">
      <c r="A2" s="9" t="s">
        <v>4</v>
      </c>
      <c r="B2" s="9"/>
      <c r="D2" s="5" t="s">
        <v>14</v>
      </c>
      <c r="E2" s="12">
        <f>B25</f>
        <v>-2</v>
      </c>
      <c r="F2" s="10">
        <f>D25</f>
        <v>-2</v>
      </c>
    </row>
    <row r="3" spans="1:6" ht="12.75">
      <c r="A3" s="3" t="s">
        <v>5</v>
      </c>
      <c r="B3" s="3"/>
      <c r="D3" s="5" t="s">
        <v>15</v>
      </c>
      <c r="E3" s="13">
        <f>C24</f>
        <v>-1</v>
      </c>
      <c r="F3" s="11">
        <f>E24</f>
        <v>-1</v>
      </c>
    </row>
    <row r="4" spans="1:6" ht="12.75">
      <c r="A4" s="9" t="s">
        <v>6</v>
      </c>
      <c r="B4" s="9"/>
      <c r="D4" s="5" t="s">
        <v>16</v>
      </c>
      <c r="E4" s="12">
        <f>B26</f>
        <v>1</v>
      </c>
      <c r="F4" s="10">
        <f>D26</f>
        <v>1</v>
      </c>
    </row>
    <row r="5" spans="1:6" ht="12.75">
      <c r="A5" s="3" t="s">
        <v>7</v>
      </c>
      <c r="B5" s="3"/>
      <c r="D5" s="5" t="s">
        <v>17</v>
      </c>
      <c r="E5" s="12">
        <f>B29</f>
        <v>1</v>
      </c>
      <c r="F5" s="10">
        <f>D29</f>
        <v>1</v>
      </c>
    </row>
    <row r="6" spans="1:6" ht="12.75">
      <c r="A6" s="9" t="s">
        <v>8</v>
      </c>
      <c r="B6" s="9"/>
      <c r="D6" s="5" t="s">
        <v>18</v>
      </c>
      <c r="E6" s="13">
        <f>C28</f>
        <v>1</v>
      </c>
      <c r="F6" s="11">
        <f>E28</f>
        <v>1</v>
      </c>
    </row>
    <row r="7" spans="1:6" ht="12.75">
      <c r="A7" s="3" t="s">
        <v>9</v>
      </c>
      <c r="B7" s="3"/>
      <c r="D7" s="5" t="s">
        <v>19</v>
      </c>
      <c r="E7" s="12">
        <f>B30</f>
        <v>0</v>
      </c>
      <c r="F7" s="10">
        <f>D30</f>
        <v>0</v>
      </c>
    </row>
    <row r="8" spans="1:6" ht="12.75">
      <c r="A8" s="9" t="s">
        <v>10</v>
      </c>
      <c r="B8" s="9"/>
      <c r="D8" s="5" t="s">
        <v>20</v>
      </c>
      <c r="E8" s="13">
        <f>C31</f>
        <v>1</v>
      </c>
      <c r="F8" s="11">
        <f>E31</f>
        <v>1</v>
      </c>
    </row>
    <row r="9" spans="1:6" ht="12.75">
      <c r="A9" s="3" t="s">
        <v>11</v>
      </c>
      <c r="B9" s="3"/>
      <c r="D9" s="5" t="s">
        <v>21</v>
      </c>
      <c r="E9" s="12">
        <f>B32</f>
        <v>0</v>
      </c>
      <c r="F9" s="10">
        <f>D32</f>
        <v>0</v>
      </c>
    </row>
    <row r="10" spans="1:6" ht="12.75">
      <c r="A10" s="9" t="s">
        <v>12</v>
      </c>
      <c r="B10" s="9"/>
      <c r="D10" s="5" t="s">
        <v>22</v>
      </c>
      <c r="E10" s="13">
        <f>C34</f>
        <v>1</v>
      </c>
      <c r="F10" s="11">
        <f>E34</f>
        <v>1</v>
      </c>
    </row>
    <row r="11" spans="1:6" ht="12.75">
      <c r="A11" s="3" t="s">
        <v>13</v>
      </c>
      <c r="B11" s="3"/>
      <c r="D11" s="5" t="s">
        <v>23</v>
      </c>
      <c r="E11" s="12">
        <f>B35</f>
        <v>0</v>
      </c>
      <c r="F11" s="10">
        <f>D35</f>
        <v>0</v>
      </c>
    </row>
    <row r="12" spans="4:6" ht="12.75">
      <c r="D12" s="5" t="s">
        <v>24</v>
      </c>
      <c r="E12" s="12">
        <f>B36</f>
        <v>0</v>
      </c>
      <c r="F12" s="10">
        <f>D36</f>
        <v>0</v>
      </c>
    </row>
    <row r="13" spans="4:6" ht="12.75">
      <c r="D13" s="5" t="s">
        <v>47</v>
      </c>
      <c r="E13" s="13">
        <f>C37</f>
        <v>1</v>
      </c>
      <c r="F13" s="11">
        <f>E37</f>
        <v>1</v>
      </c>
    </row>
    <row r="14" spans="4:6" ht="12.75">
      <c r="D14" s="14" t="s">
        <v>49</v>
      </c>
      <c r="E14" s="15">
        <f>B38</f>
        <v>-0.5</v>
      </c>
      <c r="F14" s="16">
        <f>D38</f>
        <v>-0.5</v>
      </c>
    </row>
    <row r="16" spans="2:5" s="6" customFormat="1" ht="12.75" hidden="1">
      <c r="B16" s="6" t="s">
        <v>48</v>
      </c>
      <c r="C16" s="6" t="s">
        <v>32</v>
      </c>
      <c r="D16" s="6" t="s">
        <v>25</v>
      </c>
      <c r="E16" s="6" t="s">
        <v>33</v>
      </c>
    </row>
    <row r="17" spans="1:4" s="6" customFormat="1" ht="12.75" hidden="1">
      <c r="A17" s="6" t="s">
        <v>3</v>
      </c>
      <c r="B17" s="6">
        <f>B2</f>
        <v>0</v>
      </c>
      <c r="D17" s="6">
        <f>B3</f>
        <v>0</v>
      </c>
    </row>
    <row r="18" spans="1:4" s="6" customFormat="1" ht="12.75" hidden="1">
      <c r="A18" s="6" t="s">
        <v>28</v>
      </c>
      <c r="B18" s="6">
        <f>B4</f>
        <v>0</v>
      </c>
      <c r="D18" s="6">
        <f>B5</f>
        <v>0</v>
      </c>
    </row>
    <row r="19" spans="1:4" s="6" customFormat="1" ht="12.75" hidden="1">
      <c r="A19" s="6" t="s">
        <v>29</v>
      </c>
      <c r="B19" s="6">
        <f>B17*0.8</f>
        <v>0</v>
      </c>
      <c r="D19" s="6">
        <f>D17*0.8</f>
        <v>0</v>
      </c>
    </row>
    <row r="20" spans="1:4" s="6" customFormat="1" ht="12.75" hidden="1">
      <c r="A20" s="6" t="s">
        <v>30</v>
      </c>
      <c r="B20" s="6">
        <f>B18*0.8</f>
        <v>0</v>
      </c>
      <c r="D20" s="6">
        <f>D18*0.8</f>
        <v>0</v>
      </c>
    </row>
    <row r="21" spans="1:5" s="6" customFormat="1" ht="12.75" hidden="1">
      <c r="A21" s="6" t="s">
        <v>31</v>
      </c>
      <c r="B21" s="7">
        <f>(B19*24)/9.5</f>
        <v>0</v>
      </c>
      <c r="C21" s="8">
        <f>IF(MOD(ROUNDDOWN(B21,0),2),ROUNDDOWN(B21,0),ROUNDDOWN(B21,0)+1)</f>
        <v>1</v>
      </c>
      <c r="D21" s="7">
        <f>(D19*24)/3.75</f>
        <v>0</v>
      </c>
      <c r="E21" s="8">
        <f>IF(MOD(ROUNDDOWN(D21,0),2),ROUNDDOWN(D21,0),ROUNDDOWN(D21,0)+1)</f>
        <v>1</v>
      </c>
    </row>
    <row r="22" spans="1:4" s="6" customFormat="1" ht="12.75" hidden="1">
      <c r="A22" s="6" t="s">
        <v>26</v>
      </c>
      <c r="B22" s="6">
        <f>(C21*4.5)/24</f>
        <v>0.1875</v>
      </c>
      <c r="D22" s="6">
        <f>(E21*1.7)/24</f>
        <v>0.07083333333333333</v>
      </c>
    </row>
    <row r="23" spans="1:4" s="6" customFormat="1" ht="12.75" hidden="1">
      <c r="A23" s="6" t="s">
        <v>27</v>
      </c>
      <c r="B23" s="6">
        <f>B20-(2*B22)</f>
        <v>-0.375</v>
      </c>
      <c r="D23" s="6">
        <f>D20-(2*D22)</f>
        <v>-0.14166666666666666</v>
      </c>
    </row>
    <row r="24" spans="1:5" s="6" customFormat="1" ht="12.75" hidden="1">
      <c r="A24" s="6" t="s">
        <v>35</v>
      </c>
      <c r="B24" s="6">
        <f>B23*3</f>
        <v>-1.125</v>
      </c>
      <c r="C24" s="8">
        <f>IF(MOD(ROUNDDOWN(B24,0),2),ROUNDDOWN(B24,0),ROUNDDOWN(B24,0)+1)</f>
        <v>-1</v>
      </c>
      <c r="D24" s="6">
        <f>D23*7.5</f>
        <v>-1.0625</v>
      </c>
      <c r="E24" s="8">
        <f>IF(MOD(ROUNDDOWN(D24,0),2),ROUNDDOWN(D24,0),ROUNDDOWN(D24,0)+1)</f>
        <v>-1</v>
      </c>
    </row>
    <row r="25" spans="1:4" s="6" customFormat="1" ht="12.75" hidden="1">
      <c r="A25" s="6" t="s">
        <v>34</v>
      </c>
      <c r="B25" s="6">
        <f>C24*2</f>
        <v>-2</v>
      </c>
      <c r="D25" s="6">
        <f>E24*2</f>
        <v>-2</v>
      </c>
    </row>
    <row r="26" spans="1:4" s="6" customFormat="1" ht="12.75" hidden="1">
      <c r="A26" s="6" t="s">
        <v>38</v>
      </c>
      <c r="B26" s="6">
        <f>((C21-1)/2)+1</f>
        <v>1</v>
      </c>
      <c r="D26" s="6">
        <f>((E21-1)/2)+1</f>
        <v>1</v>
      </c>
    </row>
    <row r="27" spans="1:4" s="6" customFormat="1" ht="12.75" hidden="1">
      <c r="A27" s="6" t="s">
        <v>40</v>
      </c>
      <c r="B27" s="6">
        <f>(B26*2)+1</f>
        <v>3</v>
      </c>
      <c r="D27" s="6">
        <f>(D26*2)+1</f>
        <v>3</v>
      </c>
    </row>
    <row r="28" spans="1:5" s="6" customFormat="1" ht="12.75" hidden="1">
      <c r="A28" s="6" t="s">
        <v>39</v>
      </c>
      <c r="B28" s="6">
        <f>B27/2</f>
        <v>1.5</v>
      </c>
      <c r="C28" s="8">
        <f>IF(MOD(ROUNDDOWN(B28,0),2),ROUNDDOWN(B28,0),ROUNDDOWN(B28,0)+1)</f>
        <v>1</v>
      </c>
      <c r="D28" s="6">
        <f>D27/2</f>
        <v>1.5</v>
      </c>
      <c r="E28" s="8">
        <f>IF(MOD(ROUNDDOWN(D28,0),2),ROUNDDOWN(D28,0),ROUNDDOWN(D28,0)+1)</f>
        <v>1</v>
      </c>
    </row>
    <row r="29" spans="1:5" s="6" customFormat="1" ht="12.75" hidden="1">
      <c r="A29" s="6" t="s">
        <v>41</v>
      </c>
      <c r="B29" s="6">
        <f>(B27-C28)/2</f>
        <v>1</v>
      </c>
      <c r="C29" s="8"/>
      <c r="D29" s="6">
        <f>(D27-E28)/2</f>
        <v>1</v>
      </c>
      <c r="E29" s="8"/>
    </row>
    <row r="30" spans="1:5" s="6" customFormat="1" ht="12.75" hidden="1">
      <c r="A30" s="6" t="s">
        <v>42</v>
      </c>
      <c r="B30" s="6">
        <f>(C28-1)/2</f>
        <v>0</v>
      </c>
      <c r="C30" s="8"/>
      <c r="D30" s="6">
        <f>(E28-1)/2</f>
        <v>0</v>
      </c>
      <c r="E30" s="8"/>
    </row>
    <row r="31" spans="1:5" s="6" customFormat="1" ht="12.75" hidden="1">
      <c r="A31" s="6" t="s">
        <v>43</v>
      </c>
      <c r="B31" s="6">
        <f>B17*3</f>
        <v>0</v>
      </c>
      <c r="C31" s="8">
        <f>IF(MOD(ROUNDDOWN(B31,0),2),ROUNDDOWN(B31,0),ROUNDDOWN(B31,0)+1)</f>
        <v>1</v>
      </c>
      <c r="D31" s="6">
        <f>D17*7.5</f>
        <v>0</v>
      </c>
      <c r="E31" s="8">
        <f>IF(MOD(ROUNDDOWN(D31,0),2),ROUNDDOWN(D31,0),ROUNDDOWN(D31,0)+1)</f>
        <v>1</v>
      </c>
    </row>
    <row r="32" spans="1:4" s="6" customFormat="1" ht="12.75" hidden="1">
      <c r="A32" s="6" t="s">
        <v>45</v>
      </c>
      <c r="B32" s="6">
        <f>B6</f>
        <v>0</v>
      </c>
      <c r="D32" s="6">
        <f>B7</f>
        <v>0</v>
      </c>
    </row>
    <row r="33" spans="1:4" s="6" customFormat="1" ht="12.75" hidden="1">
      <c r="A33" s="6" t="s">
        <v>36</v>
      </c>
      <c r="B33" s="6">
        <f>B8</f>
        <v>0</v>
      </c>
      <c r="D33" s="6">
        <f>B9</f>
        <v>0</v>
      </c>
    </row>
    <row r="34" spans="1:5" s="6" customFormat="1" ht="12.75" hidden="1">
      <c r="A34" s="6" t="s">
        <v>44</v>
      </c>
      <c r="B34" s="6">
        <f>B27*0.65</f>
        <v>1.9500000000000002</v>
      </c>
      <c r="C34" s="8">
        <f>IF(MOD(ROUNDDOWN(B34,0),2),ROUNDDOWN(B34,0),ROUNDDOWN(B34,0)+1)</f>
        <v>1</v>
      </c>
      <c r="D34" s="6">
        <f>D27*0.65</f>
        <v>1.9500000000000002</v>
      </c>
      <c r="E34" s="8">
        <f>IF(MOD(ROUNDDOWN(D34,0),2),ROUNDDOWN(D34,0),ROUNDDOWN(D34,0)+1)</f>
        <v>1</v>
      </c>
    </row>
    <row r="35" spans="1:4" s="6" customFormat="1" ht="12.75" hidden="1">
      <c r="A35" s="6" t="s">
        <v>37</v>
      </c>
      <c r="B35" s="6">
        <f>B10</f>
        <v>0</v>
      </c>
      <c r="C35" s="8"/>
      <c r="D35" s="6">
        <f>B11</f>
        <v>0</v>
      </c>
    </row>
    <row r="36" spans="1:4" s="6" customFormat="1" ht="12.75" hidden="1">
      <c r="A36" s="6" t="s">
        <v>46</v>
      </c>
      <c r="B36" s="6">
        <f>(C34-1)/2</f>
        <v>0</v>
      </c>
      <c r="C36" s="8"/>
      <c r="D36" s="6">
        <f>(E34-1)/2</f>
        <v>0</v>
      </c>
    </row>
    <row r="37" spans="1:5" s="6" customFormat="1" ht="12.75" hidden="1">
      <c r="A37" s="6" t="s">
        <v>50</v>
      </c>
      <c r="B37" s="6">
        <f>(B33*0.9)*3</f>
        <v>0</v>
      </c>
      <c r="C37" s="8">
        <f>IF(MOD(ROUNDDOWN(B37,0),2),ROUNDDOWN(B37,0),ROUNDDOWN(B37,0)+1)</f>
        <v>1</v>
      </c>
      <c r="D37" s="6">
        <f>(D33*0.9)*7.5</f>
        <v>0</v>
      </c>
      <c r="E37" s="8">
        <f>IF(MOD(ROUNDDOWN(D37,0),2),ROUNDDOWN(D37,0),ROUNDDOWN(D37,0)+1)</f>
        <v>1</v>
      </c>
    </row>
    <row r="38" spans="1:4" ht="12.75" hidden="1">
      <c r="A38" s="6" t="s">
        <v>51</v>
      </c>
      <c r="B38">
        <f>(B37-1)/2</f>
        <v>-0.5</v>
      </c>
      <c r="D38">
        <f>(D37-1)/2</f>
        <v>-0.5</v>
      </c>
    </row>
    <row r="39" ht="12.75">
      <c r="C39" s="8"/>
    </row>
    <row r="40" ht="12.75">
      <c r="C40" s="1"/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Fourcade</dc:creator>
  <cp:keywords/>
  <dc:description/>
  <cp:lastModifiedBy>Timothy Patterson</cp:lastModifiedBy>
  <dcterms:created xsi:type="dcterms:W3CDTF">2011-10-25T18:33:10Z</dcterms:created>
  <dcterms:modified xsi:type="dcterms:W3CDTF">2012-10-03T15:36:27Z</dcterms:modified>
  <cp:category/>
  <cp:version/>
  <cp:contentType/>
  <cp:contentStatus/>
</cp:coreProperties>
</file>